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895" windowHeight="8445" activeTab="0"/>
  </bookViews>
  <sheets>
    <sheet name="U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<sst xmlns="http://schemas.openxmlformats.org/spreadsheetml/2006/main" count="26" uniqueCount="26">
  <si>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Starting Capital</t>
  </si>
  <si>
    <t>Risk/Trade</t>
  </si>
  <si>
    <t>Total Risk</t>
  </si>
  <si>
    <t>Running Risk</t>
  </si>
  <si>
    <t>Equity</t>
  </si>
  <si>
    <t>Stock</t>
  </si>
  <si>
    <t>Buy</t>
  </si>
  <si>
    <t>Stop Loss</t>
  </si>
  <si>
    <t>Risk/Share</t>
  </si>
  <si>
    <t>Shares</t>
  </si>
  <si>
    <t>Buy €</t>
  </si>
  <si>
    <t>New Stop Loss</t>
  </si>
  <si>
    <t>Current €</t>
  </si>
  <si>
    <t>At Risk</t>
  </si>
  <si>
    <t>%</t>
  </si>
  <si>
    <t>Sell</t>
  </si>
  <si>
    <t>Sell €</t>
  </si>
  <si>
    <t>P/L</t>
  </si>
  <si>
    <t>Type</t>
  </si>
  <si>
    <t>short</t>
  </si>
  <si>
    <t>long</t>
  </si>
  <si>
    <t>MONTH</t>
  </si>
  <si>
    <t>NAME1</t>
  </si>
  <si>
    <t>NAME2</t>
  </si>
  <si>
    <t>Trading Graphs</t>
  </si>
  <si>
    <t>Jimmakos.com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</si>
</sst>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409]* #,##0.00_ ;_-[$$-409]* \-#,##0.00\ ;_-[$$-409]* &quot;-&quot;??_ ;_-@_ "/>
    <numFmt numFmtId="165" formatCode="_(* #,##0.00_);_(* \(#,##0.00\);_(* &quot;-&quot;??_);_(@_)"/>
    <numFmt numFmtId="166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3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0.5999900102615356"/>
      <name val="Calibri"/>
      <family val="2"/>
    </font>
    <font>
      <sz val="11"/>
      <color rgb="FFFFFF0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0499899983406066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3" borderId="0" xfId="0" applyNumberFormat="1" applyFont="1" applyFill="1" applyAlignment="1">
      <alignment/>
    </xf>
    <xf numFmtId="164" fontId="39" fillId="33" borderId="0" xfId="0" applyNumberFormat="1" applyFont="1" applyFill="1" applyAlignment="1">
      <alignment/>
    </xf>
    <xf numFmtId="164" fontId="40" fillId="33" borderId="0" xfId="58" applyNumberFormat="1" applyFont="1" applyFill="1" applyAlignment="1">
      <alignment/>
    </xf>
    <xf numFmtId="164" fontId="39" fillId="33" borderId="0" xfId="44" applyNumberFormat="1" applyFont="1" applyFill="1" applyAlignment="1">
      <alignment/>
    </xf>
    <xf numFmtId="10" fontId="40" fillId="33" borderId="0" xfId="58" applyNumberFormat="1" applyFont="1" applyFill="1" applyAlignment="1">
      <alignment/>
    </xf>
    <xf numFmtId="164" fontId="40" fillId="33" borderId="0" xfId="44" applyNumberFormat="1" applyFont="1" applyFill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164" fontId="0" fillId="0" borderId="0" xfId="44" applyNumberFormat="1" applyFont="1" applyAlignment="1">
      <alignment/>
    </xf>
    <xf numFmtId="10" fontId="0" fillId="0" borderId="0" xfId="58" applyNumberFormat="1" applyFont="1" applyAlignment="1">
      <alignment/>
    </xf>
    <xf numFmtId="164" fontId="0" fillId="0" borderId="0" xfId="44" applyNumberFormat="1" applyFont="1" applyAlignment="1">
      <alignment/>
    </xf>
    <xf numFmtId="165" fontId="0" fillId="0" borderId="0" xfId="42" applyFont="1" applyAlignment="1">
      <alignment/>
    </xf>
    <xf numFmtId="0" fontId="27" fillId="29" borderId="0" xfId="47" applyAlignment="1">
      <alignment/>
    </xf>
    <xf numFmtId="10" fontId="27" fillId="29" borderId="0" xfId="47" applyNumberFormat="1" applyAlignment="1">
      <alignment/>
    </xf>
    <xf numFmtId="164" fontId="27" fillId="29" borderId="0" xfId="47" applyNumberFormat="1" applyAlignment="1">
      <alignment/>
    </xf>
    <xf numFmtId="166" fontId="27" fillId="29" borderId="0" xfId="47" applyNumberFormat="1" applyAlignment="1">
      <alignment/>
    </xf>
    <xf numFmtId="0" fontId="41" fillId="34" borderId="0" xfId="0" applyFont="1" applyFill="1" applyAlignment="1">
      <alignment horizontal="center"/>
    </xf>
    <xf numFmtId="0" fontId="22" fillId="20" borderId="0" xfId="33" applyAlignment="1" applyProtection="1">
      <alignment horizontal="center"/>
      <protection/>
    </xf>
    <xf numFmtId="164" fontId="31" fillId="32" borderId="7" xfId="56" applyNumberFormat="1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dinggraphs.com/" TargetMode="External" /><Relationship Id="rId2" Type="http://schemas.openxmlformats.org/officeDocument/2006/relationships/hyperlink" Target="http://www.jimmakos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0.57421875" style="9" customWidth="1"/>
    <col min="2" max="2" width="13.140625" style="10" bestFit="1" customWidth="1"/>
    <col min="3" max="4" width="10.57421875" style="10" customWidth="1"/>
    <col min="5" max="5" width="10.57421875" style="11" customWidth="1"/>
    <col min="6" max="6" width="12.00390625" style="10" bestFit="1" customWidth="1"/>
    <col min="7" max="7" width="10.57421875" style="12" customWidth="1"/>
    <col min="8" max="8" width="12.140625" style="12" customWidth="1"/>
    <col min="9" max="9" width="12.00390625" style="12" bestFit="1" customWidth="1"/>
    <col min="10" max="10" width="10.57421875" style="13" customWidth="1"/>
    <col min="11" max="11" width="12.00390625" style="10" bestFit="1" customWidth="1"/>
    <col min="12" max="12" width="13.8515625" style="12" bestFit="1" customWidth="1"/>
    <col min="13" max="13" width="12.00390625" style="12" bestFit="1" customWidth="1"/>
    <col min="14" max="14" width="12.00390625" style="8" bestFit="1" customWidth="1"/>
    <col min="17" max="17" width="12.28125" style="0" bestFit="1" customWidth="1"/>
  </cols>
  <sheetData>
    <row r="1" spans="1:13" ht="15">
      <c r="A1" s="21" t="s">
        <v>24</v>
      </c>
      <c r="B1" s="21"/>
      <c r="C1" s="21"/>
      <c r="D1" s="21"/>
      <c r="E1" s="21"/>
      <c r="F1" s="21"/>
      <c r="G1" s="22" t="s">
        <v>25</v>
      </c>
      <c r="H1" s="22"/>
      <c r="I1" s="22"/>
      <c r="J1" s="22"/>
      <c r="K1" s="22"/>
      <c r="L1" s="22"/>
      <c r="M1" s="22"/>
    </row>
    <row r="2" spans="1:18" ht="15">
      <c r="A2" s="1" t="s">
        <v>0</v>
      </c>
      <c r="B2" s="2">
        <v>10000</v>
      </c>
      <c r="C2" s="3" t="s">
        <v>1</v>
      </c>
      <c r="D2" s="4">
        <v>0.01</v>
      </c>
      <c r="E2" s="20" t="s">
        <v>21</v>
      </c>
      <c r="F2" s="20"/>
      <c r="G2" s="20"/>
      <c r="H2" s="20"/>
      <c r="I2" s="5" t="s">
        <v>2</v>
      </c>
      <c r="J2" s="6">
        <v>0.1</v>
      </c>
      <c r="K2" s="2">
        <f>J2*B2</f>
        <v>1000</v>
      </c>
      <c r="L2" s="5" t="s">
        <v>3</v>
      </c>
      <c r="M2" s="7" t="e">
        <f>SUM(#REF!)</f>
        <v>#REF!</v>
      </c>
      <c r="N2" s="8" t="s">
        <v>4</v>
      </c>
      <c r="R2" s="8"/>
    </row>
    <row r="3" spans="1:18" ht="15">
      <c r="A3" s="9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0" t="s">
        <v>10</v>
      </c>
      <c r="G3" s="12" t="s">
        <v>11</v>
      </c>
      <c r="H3" s="12" t="s">
        <v>12</v>
      </c>
      <c r="I3" s="12" t="s">
        <v>13</v>
      </c>
      <c r="J3" s="13" t="s">
        <v>14</v>
      </c>
      <c r="K3" s="10" t="s">
        <v>15</v>
      </c>
      <c r="L3" s="12" t="s">
        <v>16</v>
      </c>
      <c r="M3" s="12" t="s">
        <v>17</v>
      </c>
      <c r="N3" s="14">
        <f>B2</f>
        <v>10000</v>
      </c>
      <c r="O3" t="s">
        <v>18</v>
      </c>
      <c r="R3" s="15"/>
    </row>
    <row r="4" spans="1:15" s="16" customFormat="1" ht="15">
      <c r="A4" s="16" t="s">
        <v>22</v>
      </c>
      <c r="B4" s="18">
        <v>24.36</v>
      </c>
      <c r="C4" s="18">
        <v>24</v>
      </c>
      <c r="D4" s="18">
        <f>ABS(-(C4-B4))</f>
        <v>0.35999999999999943</v>
      </c>
      <c r="E4" s="19">
        <f>$B$2*$D$2/D4</f>
        <v>277.7777777777782</v>
      </c>
      <c r="F4" s="18">
        <f>IF(O4="short",(E4*B4)-E4*0.005,(E4*B4)+E4*0.005)</f>
        <v>6768.055555555567</v>
      </c>
      <c r="G4" s="18">
        <v>-15</v>
      </c>
      <c r="H4" s="18">
        <f>(G4*E4)-(E4*0.005)</f>
        <v>-4168.055555555562</v>
      </c>
      <c r="I4" s="18">
        <f>IF(O4="short",F4-H4,H4-F4)</f>
        <v>-10936.111111111128</v>
      </c>
      <c r="J4" s="17">
        <f>IF(O4="short",-(K4-B4)/B4,(K4-B4)/B4)</f>
        <v>0.045566502463054166</v>
      </c>
      <c r="K4" s="18">
        <v>25.47</v>
      </c>
      <c r="L4" s="18">
        <f>IF(O4="short",(K4*E4)+(E4*0.005),(K4*E4)-(E4*0.005))</f>
        <v>7073.611111111122</v>
      </c>
      <c r="M4" s="18">
        <f>IF(O4="short",F4-L4-0.01*E4,L4-F4)</f>
        <v>305.55555555555566</v>
      </c>
      <c r="N4" s="18">
        <f>N3+M4</f>
        <v>10305.555555555555</v>
      </c>
      <c r="O4" s="16" t="s">
        <v>20</v>
      </c>
    </row>
    <row r="5" spans="1:15" s="16" customFormat="1" ht="15">
      <c r="A5" s="16" t="s">
        <v>23</v>
      </c>
      <c r="B5" s="18">
        <v>46.02</v>
      </c>
      <c r="C5" s="18">
        <v>46.5</v>
      </c>
      <c r="D5" s="18">
        <f>ABS(-(C5-B5))</f>
        <v>0.4799999999999969</v>
      </c>
      <c r="E5" s="19">
        <f>$B$2*$D$2/D5</f>
        <v>208.33333333333468</v>
      </c>
      <c r="F5" s="18">
        <f>IF(O5="short",(E5*B5)-E5*0.005,(E5*B5)+E5*0.005)</f>
        <v>9586.458333333396</v>
      </c>
      <c r="G5" s="18">
        <v>-14</v>
      </c>
      <c r="H5" s="18">
        <f>(G5*E5)-(E5*0.005)</f>
        <v>-2917.708333333352</v>
      </c>
      <c r="I5" s="18">
        <f>IF(O5="short",F5-H5,H5-F5)</f>
        <v>12504.166666666748</v>
      </c>
      <c r="J5" s="17">
        <f>IF(O5="short",-(K5-B5)/B5,(K5-B5)/B5)</f>
        <v>0.022164276401564605</v>
      </c>
      <c r="K5" s="18">
        <v>45</v>
      </c>
      <c r="L5" s="18">
        <f>IF(O5="short",(K5*E5)+(E5*0.005),(K5*E5)-(E5*0.005))</f>
        <v>9376.041666666726</v>
      </c>
      <c r="M5" s="18">
        <f>IF(O5="short",F5-L5-0.01*E5,L5-F5)</f>
        <v>208.33333333333636</v>
      </c>
      <c r="N5" s="18">
        <f>N4+M5</f>
        <v>10513.88888888889</v>
      </c>
      <c r="O5" s="16" t="s">
        <v>19</v>
      </c>
    </row>
    <row r="6" spans="1:14" ht="15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5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5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</sheetData>
  <sheetProtection/>
  <mergeCells count="3">
    <mergeCell ref="E2:H2"/>
    <mergeCell ref="A1:F1"/>
    <mergeCell ref="G1:M1"/>
  </mergeCells>
  <hyperlinks>
    <hyperlink ref="A1:F1" r:id="rId1" display="Trading Graphs"/>
    <hyperlink ref="G1:M1" r:id="rId2" display="Jimmakos.com"/>
  </hyperlinks>
  <printOptions/>
  <pageMargins left="0.7" right="0.7" top="0.75" bottom="0.75" header="0.3" footer="0.3"/>
  <pageSetup horizontalDpi="200" verticalDpi="2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Jimmakos</dc:creator>
  <cp:keywords/>
  <dc:description>www.tradinggraphs.com
www.jimmakos.com</dc:description>
  <cp:lastModifiedBy>Jim</cp:lastModifiedBy>
  <dcterms:created xsi:type="dcterms:W3CDTF">2010-05-04T05:08:21Z</dcterms:created>
  <dcterms:modified xsi:type="dcterms:W3CDTF">2010-05-04T05:14:10Z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